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.missao\Desktop\"/>
    </mc:Choice>
  </mc:AlternateContent>
  <xr:revisionPtr revIDLastSave="0" documentId="13_ncr:1_{F5C90B62-EF79-49A1-92AE-C629ACC3D2D8}" xr6:coauthVersionLast="47" xr6:coauthVersionMax="47" xr10:uidLastSave="{00000000-0000-0000-0000-000000000000}"/>
  <bookViews>
    <workbookView xWindow="-120" yWindow="-120" windowWidth="24240" windowHeight="13020" activeTab="1" xr2:uid="{81F850DC-5293-45C7-AF74-DE52261104FF}"/>
  </bookViews>
  <sheets>
    <sheet name="eda" sheetId="1" r:id="rId1"/>
    <sheet name="cardioloig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0" i="2" l="1"/>
  <c r="G29" i="2"/>
  <c r="G26" i="2"/>
  <c r="G25" i="2"/>
  <c r="F25" i="2"/>
  <c r="G32" i="2"/>
  <c r="G19" i="2"/>
  <c r="G50" i="2"/>
  <c r="G44" i="2" l="1"/>
  <c r="G47" i="2"/>
  <c r="G41" i="2"/>
  <c r="G38" i="2"/>
  <c r="G35" i="2"/>
  <c r="G12" i="2"/>
  <c r="G11" i="2"/>
  <c r="G15" i="2"/>
  <c r="G22" i="2"/>
  <c r="G8" i="2"/>
  <c r="G5" i="2"/>
  <c r="G4" i="2"/>
  <c r="D11" i="1"/>
  <c r="D10" i="1"/>
  <c r="D13" i="1"/>
  <c r="D6" i="1"/>
  <c r="D19" i="1" l="1"/>
</calcChain>
</file>

<file path=xl/sharedStrings.xml><?xml version="1.0" encoding="utf-8"?>
<sst xmlns="http://schemas.openxmlformats.org/spreadsheetml/2006/main" count="51" uniqueCount="42">
  <si>
    <t>DIVISAO ENDOSCOPIA E COLONOSCOPIA - SETEMBRO/2025</t>
  </si>
  <si>
    <t>ENDOSCOPIA</t>
  </si>
  <si>
    <t>DR CICOTE</t>
  </si>
  <si>
    <t>DR Roberto</t>
  </si>
  <si>
    <t>DR MARCUS</t>
  </si>
  <si>
    <t>COLONOSCOPIA</t>
  </si>
  <si>
    <t>DRA JUANITA</t>
  </si>
  <si>
    <t>DR WILLIAN</t>
  </si>
  <si>
    <t>DR HENRIQUE</t>
  </si>
  <si>
    <t>DR ROBERTO</t>
  </si>
  <si>
    <t>DR RODRIGO</t>
  </si>
  <si>
    <t>DR RAMON</t>
  </si>
  <si>
    <t>STA CASA</t>
  </si>
  <si>
    <t>TOTAL</t>
  </si>
  <si>
    <t>exames de setembro/2025</t>
  </si>
  <si>
    <t>ECO DOPPLER FETAL</t>
  </si>
  <si>
    <t>ECO DOPPLER ARTERIAS RENAIS</t>
  </si>
  <si>
    <t>ECO DOPPLER TRANS TORAXICO</t>
  </si>
  <si>
    <t>MONIQUE</t>
  </si>
  <si>
    <t>LUCAS VITALI</t>
  </si>
  <si>
    <t>DRA MONIQUE</t>
  </si>
  <si>
    <t>ECO DOPPLER VENOSO-MS</t>
  </si>
  <si>
    <t>ROBERTA LISI</t>
  </si>
  <si>
    <t>JOSE CARLOS</t>
  </si>
  <si>
    <t>ECO DOPPLER VENOSO-MI</t>
  </si>
  <si>
    <t>DR SANTANA</t>
  </si>
  <si>
    <t>ROBERTA</t>
  </si>
  <si>
    <t>ECO DOPPLER VENOSO BILATERAL</t>
  </si>
  <si>
    <t>HOLTER 24 H</t>
  </si>
  <si>
    <t>TESTE ERGOMETRICO</t>
  </si>
  <si>
    <t>DRA LIVIA PITTA</t>
  </si>
  <si>
    <t>ROGIES JOSE O RAMOS</t>
  </si>
  <si>
    <t>AVALIAÇÃO MARCA PASSO</t>
  </si>
  <si>
    <t>MAPA - 24 HS</t>
  </si>
  <si>
    <t>DR JOSE CARLOS SANTAN</t>
  </si>
  <si>
    <t>DR JOSE CARLOS SANTANA</t>
  </si>
  <si>
    <t>ECO DOPPLER CAROTIDAS BILATERAL</t>
  </si>
  <si>
    <t>ECO DOPPLER AORTA ILIACA</t>
  </si>
  <si>
    <t>DOPPLER VENOSO MI BILATERAL</t>
  </si>
  <si>
    <t>SANTA CASA</t>
  </si>
  <si>
    <t>DR ROGIES</t>
  </si>
  <si>
    <t>DOPPLER VENOSO - MI - UNILATERAL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</si>
</sst>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R$&quot;* #,##0.00_);_(&quot;R$&quot;* \(#,##0.00\);_(&quot;R$&quot;* &quot;-&quot;??_);_(@_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44" fontId="0" fillId="0" borderId="1" xfId="2" applyFont="1" applyBorder="1"/>
    <xf numFmtId="44" fontId="0" fillId="0" borderId="1" xfId="2" applyFont="1" applyFill="1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/>
    <xf numFmtId="44" fontId="0" fillId="0" borderId="6" xfId="2" applyFon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4" fontId="0" fillId="0" borderId="0" xfId="2" applyFont="1" applyBorder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3687B-71EF-4E70-AF8C-3CD2116A14CE}">
  <dimension ref="A1:F20"/>
  <sheetViews>
    <sheetView workbookViewId="0">
      <selection sqref="A1:F21"/>
    </sheetView>
  </sheetViews>
  <sheetFormatPr defaultRowHeight="15" x14ac:dyDescent="0.25"/>
  <cols>
    <col min="4" max="4" width="19.140625" customWidth="1"/>
  </cols>
  <sheetData>
    <row r="1" spans="1:6" x14ac:dyDescent="0.25">
      <c r="A1" s="13" t="s">
        <v>0</v>
      </c>
      <c r="B1" s="13"/>
      <c r="C1" s="13"/>
      <c r="D1" s="13"/>
      <c r="E1" s="13"/>
      <c r="F1" s="13"/>
    </row>
    <row r="3" spans="1:6" x14ac:dyDescent="0.25">
      <c r="A3" s="11" t="s">
        <v>1</v>
      </c>
      <c r="B3" s="11"/>
      <c r="C3" s="11"/>
      <c r="D3" s="11"/>
    </row>
    <row r="4" spans="1:6" x14ac:dyDescent="0.25">
      <c r="A4" s="12" t="s">
        <v>2</v>
      </c>
      <c r="B4" s="12"/>
      <c r="C4" s="12"/>
      <c r="D4" s="3">
        <v>7395</v>
      </c>
    </row>
    <row r="5" spans="1:6" x14ac:dyDescent="0.25">
      <c r="A5" s="12" t="s">
        <v>3</v>
      </c>
      <c r="B5" s="12"/>
      <c r="C5" s="12"/>
      <c r="D5" s="3">
        <v>90</v>
      </c>
    </row>
    <row r="6" spans="1:6" x14ac:dyDescent="0.25">
      <c r="A6" s="12" t="s">
        <v>4</v>
      </c>
      <c r="B6" s="12"/>
      <c r="C6" s="12"/>
      <c r="D6" s="3">
        <f>1500+2040</f>
        <v>3540</v>
      </c>
    </row>
    <row r="7" spans="1:6" x14ac:dyDescent="0.25">
      <c r="A7" s="12" t="s">
        <v>12</v>
      </c>
      <c r="B7" s="12"/>
      <c r="C7" s="12"/>
      <c r="D7" s="3">
        <v>10380</v>
      </c>
    </row>
    <row r="8" spans="1:6" x14ac:dyDescent="0.25">
      <c r="A8" s="1"/>
      <c r="B8" s="1"/>
      <c r="C8" s="1"/>
      <c r="D8" s="2"/>
    </row>
    <row r="9" spans="1:6" x14ac:dyDescent="0.25">
      <c r="A9" s="11" t="s">
        <v>5</v>
      </c>
      <c r="B9" s="11"/>
      <c r="C9" s="11"/>
      <c r="D9" s="11"/>
    </row>
    <row r="10" spans="1:6" x14ac:dyDescent="0.25">
      <c r="A10" s="12" t="s">
        <v>6</v>
      </c>
      <c r="B10" s="12"/>
      <c r="C10" s="12"/>
      <c r="D10" s="4">
        <f>500+1633.5</f>
        <v>2133.5</v>
      </c>
    </row>
    <row r="11" spans="1:6" x14ac:dyDescent="0.25">
      <c r="A11" s="12" t="s">
        <v>2</v>
      </c>
      <c r="B11" s="12"/>
      <c r="C11" s="12"/>
      <c r="D11" s="4">
        <f>500+10073.25</f>
        <v>10573.25</v>
      </c>
    </row>
    <row r="12" spans="1:6" x14ac:dyDescent="0.25">
      <c r="A12" s="12" t="s">
        <v>7</v>
      </c>
      <c r="B12" s="12"/>
      <c r="C12" s="12"/>
      <c r="D12" s="4">
        <v>1440</v>
      </c>
    </row>
    <row r="13" spans="1:6" x14ac:dyDescent="0.25">
      <c r="A13" s="12" t="s">
        <v>8</v>
      </c>
      <c r="B13" s="12"/>
      <c r="C13" s="12"/>
      <c r="D13" s="4">
        <f>90+270</f>
        <v>360</v>
      </c>
    </row>
    <row r="14" spans="1:6" x14ac:dyDescent="0.25">
      <c r="A14" s="12" t="s">
        <v>9</v>
      </c>
      <c r="B14" s="12"/>
      <c r="C14" s="12"/>
      <c r="D14" s="4">
        <v>540</v>
      </c>
    </row>
    <row r="15" spans="1:6" x14ac:dyDescent="0.25">
      <c r="A15" s="12" t="s">
        <v>10</v>
      </c>
      <c r="B15" s="12"/>
      <c r="C15" s="12"/>
      <c r="D15" s="4">
        <v>450</v>
      </c>
    </row>
    <row r="16" spans="1:6" x14ac:dyDescent="0.25">
      <c r="A16" s="12" t="s">
        <v>11</v>
      </c>
      <c r="B16" s="12"/>
      <c r="C16" s="12"/>
      <c r="D16" s="4">
        <v>1260</v>
      </c>
    </row>
    <row r="17" spans="1:4" x14ac:dyDescent="0.25">
      <c r="A17" s="12" t="s">
        <v>12</v>
      </c>
      <c r="B17" s="12"/>
      <c r="C17" s="12"/>
      <c r="D17" s="4">
        <v>6160</v>
      </c>
    </row>
    <row r="18" spans="1:4" x14ac:dyDescent="0.25">
      <c r="A18" s="11"/>
      <c r="B18" s="11"/>
      <c r="C18" s="11"/>
      <c r="D18" s="3"/>
    </row>
    <row r="19" spans="1:4" x14ac:dyDescent="0.25">
      <c r="A19" s="8" t="s">
        <v>13</v>
      </c>
      <c r="B19" s="9"/>
      <c r="C19" s="10"/>
      <c r="D19" s="3">
        <f>SUM(D4:D18)</f>
        <v>44321.75</v>
      </c>
    </row>
    <row r="20" spans="1:4" x14ac:dyDescent="0.25">
      <c r="A20" s="1"/>
      <c r="B20" s="1"/>
      <c r="C20" s="1"/>
    </row>
  </sheetData>
  <mergeCells count="17">
    <mergeCell ref="A7:C7"/>
    <mergeCell ref="A1:F1"/>
    <mergeCell ref="A3:D3"/>
    <mergeCell ref="A5:C5"/>
    <mergeCell ref="A4:C4"/>
    <mergeCell ref="A6:C6"/>
    <mergeCell ref="A19:C19"/>
    <mergeCell ref="A9:D9"/>
    <mergeCell ref="A14:C14"/>
    <mergeCell ref="A15:C15"/>
    <mergeCell ref="A16:C16"/>
    <mergeCell ref="A17:C17"/>
    <mergeCell ref="A18:C18"/>
    <mergeCell ref="A11:C11"/>
    <mergeCell ref="A10:C10"/>
    <mergeCell ref="A12:C12"/>
    <mergeCell ref="A13:C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2BD6A-831D-4667-8AE6-A53A6F9DDC8C}">
  <dimension ref="A1:J80"/>
  <sheetViews>
    <sheetView tabSelected="1" topLeftCell="A22" workbookViewId="0">
      <selection activeCell="G5" sqref="G5"/>
    </sheetView>
  </sheetViews>
  <sheetFormatPr defaultRowHeight="15" x14ac:dyDescent="0.25"/>
  <cols>
    <col min="6" max="6" width="13" customWidth="1"/>
    <col min="7" max="7" width="16.5703125" customWidth="1"/>
  </cols>
  <sheetData>
    <row r="1" spans="1:7" x14ac:dyDescent="0.25">
      <c r="A1" s="13" t="s">
        <v>14</v>
      </c>
      <c r="B1" s="13"/>
      <c r="C1" s="13"/>
      <c r="D1" s="13"/>
      <c r="E1" s="13"/>
      <c r="F1" s="13"/>
      <c r="G1" s="13"/>
    </row>
    <row r="2" spans="1:7" x14ac:dyDescent="0.25">
      <c r="B2" s="13"/>
      <c r="C2" s="13"/>
      <c r="D2" s="13"/>
      <c r="E2" s="13"/>
      <c r="G2" s="2"/>
    </row>
    <row r="3" spans="1:7" x14ac:dyDescent="0.25">
      <c r="A3" s="14"/>
      <c r="B3" s="15" t="s">
        <v>17</v>
      </c>
      <c r="C3" s="15"/>
      <c r="D3" s="15"/>
      <c r="E3" s="15"/>
      <c r="F3" s="14"/>
      <c r="G3" s="3"/>
    </row>
    <row r="4" spans="1:7" x14ac:dyDescent="0.25">
      <c r="A4" s="14">
        <v>14</v>
      </c>
      <c r="B4" s="11" t="s">
        <v>18</v>
      </c>
      <c r="C4" s="11"/>
      <c r="D4" s="11"/>
      <c r="E4" s="11"/>
      <c r="F4" s="19">
        <v>145</v>
      </c>
      <c r="G4" s="19">
        <f>145*14</f>
        <v>2030</v>
      </c>
    </row>
    <row r="5" spans="1:7" x14ac:dyDescent="0.25">
      <c r="A5" s="14">
        <v>116</v>
      </c>
      <c r="B5" s="11" t="s">
        <v>19</v>
      </c>
      <c r="C5" s="11"/>
      <c r="D5" s="11"/>
      <c r="E5" s="11"/>
      <c r="F5" s="19">
        <v>145</v>
      </c>
      <c r="G5" s="19">
        <f>145*116</f>
        <v>16820</v>
      </c>
    </row>
    <row r="6" spans="1:7" x14ac:dyDescent="0.25">
      <c r="B6" s="13"/>
      <c r="C6" s="13"/>
      <c r="D6" s="13"/>
      <c r="E6" s="13"/>
      <c r="G6" s="2"/>
    </row>
    <row r="7" spans="1:7" x14ac:dyDescent="0.25">
      <c r="A7" s="14"/>
      <c r="B7" s="15" t="s">
        <v>15</v>
      </c>
      <c r="C7" s="15"/>
      <c r="D7" s="15"/>
      <c r="E7" s="15"/>
      <c r="F7" s="14"/>
      <c r="G7" s="3"/>
    </row>
    <row r="8" spans="1:7" x14ac:dyDescent="0.25">
      <c r="A8" s="14">
        <v>9</v>
      </c>
      <c r="B8" s="11" t="s">
        <v>20</v>
      </c>
      <c r="C8" s="11"/>
      <c r="D8" s="11"/>
      <c r="E8" s="11"/>
      <c r="F8" s="19">
        <v>206</v>
      </c>
      <c r="G8" s="19">
        <f>206*9</f>
        <v>1854</v>
      </c>
    </row>
    <row r="9" spans="1:7" x14ac:dyDescent="0.25">
      <c r="B9" s="13"/>
      <c r="C9" s="13"/>
      <c r="D9" s="13"/>
      <c r="E9" s="13"/>
      <c r="G9" s="2"/>
    </row>
    <row r="10" spans="1:7" x14ac:dyDescent="0.25">
      <c r="A10" s="14"/>
      <c r="B10" s="15" t="s">
        <v>24</v>
      </c>
      <c r="C10" s="15"/>
      <c r="D10" s="15"/>
      <c r="E10" s="15"/>
      <c r="F10" s="14"/>
      <c r="G10" s="3"/>
    </row>
    <row r="11" spans="1:7" x14ac:dyDescent="0.25">
      <c r="A11" s="14">
        <v>5</v>
      </c>
      <c r="B11" s="11" t="s">
        <v>22</v>
      </c>
      <c r="C11" s="11"/>
      <c r="D11" s="11"/>
      <c r="E11" s="11"/>
      <c r="F11" s="19">
        <v>134</v>
      </c>
      <c r="G11" s="19">
        <f>134*5</f>
        <v>670</v>
      </c>
    </row>
    <row r="12" spans="1:7" x14ac:dyDescent="0.25">
      <c r="A12" s="14">
        <v>1</v>
      </c>
      <c r="B12" s="11" t="s">
        <v>23</v>
      </c>
      <c r="C12" s="11"/>
      <c r="D12" s="11"/>
      <c r="E12" s="11"/>
      <c r="F12" s="19">
        <v>134</v>
      </c>
      <c r="G12" s="19">
        <f>134*1</f>
        <v>134</v>
      </c>
    </row>
    <row r="13" spans="1:7" x14ac:dyDescent="0.25">
      <c r="B13" s="13"/>
      <c r="C13" s="13"/>
      <c r="D13" s="13"/>
      <c r="E13" s="13"/>
    </row>
    <row r="14" spans="1:7" x14ac:dyDescent="0.25">
      <c r="A14" s="14"/>
      <c r="B14" s="15" t="s">
        <v>21</v>
      </c>
      <c r="C14" s="15"/>
      <c r="D14" s="15"/>
      <c r="E14" s="15"/>
      <c r="F14" s="14"/>
      <c r="G14" s="14"/>
    </row>
    <row r="15" spans="1:7" x14ac:dyDescent="0.25">
      <c r="A15" s="14">
        <v>1</v>
      </c>
      <c r="B15" s="11" t="s">
        <v>25</v>
      </c>
      <c r="C15" s="11"/>
      <c r="D15" s="11"/>
      <c r="E15" s="11"/>
      <c r="F15" s="19">
        <v>134</v>
      </c>
      <c r="G15" s="19">
        <f>134*1</f>
        <v>134</v>
      </c>
    </row>
    <row r="16" spans="1:7" x14ac:dyDescent="0.25">
      <c r="A16" s="14">
        <v>1</v>
      </c>
      <c r="B16" s="11" t="s">
        <v>26</v>
      </c>
      <c r="C16" s="11"/>
      <c r="D16" s="11"/>
      <c r="E16" s="11"/>
      <c r="F16" s="19">
        <v>134</v>
      </c>
      <c r="G16" s="19">
        <v>134</v>
      </c>
    </row>
    <row r="17" spans="1:7" x14ac:dyDescent="0.25">
      <c r="A17" s="24"/>
      <c r="B17" s="25"/>
      <c r="C17" s="25"/>
      <c r="D17" s="25"/>
      <c r="E17" s="25"/>
      <c r="F17" s="33"/>
      <c r="G17" s="33"/>
    </row>
    <row r="18" spans="1:7" x14ac:dyDescent="0.25">
      <c r="A18" s="17"/>
      <c r="B18" s="30" t="s">
        <v>41</v>
      </c>
      <c r="C18" s="31"/>
      <c r="D18" s="31"/>
      <c r="E18" s="32"/>
      <c r="F18" s="17"/>
      <c r="G18" s="17"/>
    </row>
    <row r="19" spans="1:7" x14ac:dyDescent="0.25">
      <c r="A19" s="17">
        <v>15</v>
      </c>
      <c r="B19" s="18" t="s">
        <v>35</v>
      </c>
      <c r="C19" s="18"/>
      <c r="D19" s="18"/>
      <c r="E19" s="18"/>
      <c r="F19" s="20">
        <v>134</v>
      </c>
      <c r="G19" s="20">
        <f>134*15</f>
        <v>2010</v>
      </c>
    </row>
    <row r="20" spans="1:7" x14ac:dyDescent="0.25">
      <c r="B20" s="13"/>
      <c r="C20" s="13"/>
      <c r="D20" s="13"/>
      <c r="E20" s="13"/>
    </row>
    <row r="21" spans="1:7" x14ac:dyDescent="0.25">
      <c r="A21" s="14"/>
      <c r="B21" s="15" t="s">
        <v>16</v>
      </c>
      <c r="C21" s="15"/>
      <c r="D21" s="15"/>
      <c r="E21" s="15"/>
      <c r="F21" s="14"/>
      <c r="G21" s="14"/>
    </row>
    <row r="22" spans="1:7" x14ac:dyDescent="0.25">
      <c r="A22" s="14">
        <v>2</v>
      </c>
      <c r="B22" s="11" t="s">
        <v>22</v>
      </c>
      <c r="C22" s="11"/>
      <c r="D22" s="11"/>
      <c r="E22" s="11"/>
      <c r="F22" s="19">
        <v>155</v>
      </c>
      <c r="G22" s="19">
        <f>155*2</f>
        <v>310</v>
      </c>
    </row>
    <row r="23" spans="1:7" x14ac:dyDescent="0.25">
      <c r="B23" s="13"/>
      <c r="C23" s="13"/>
      <c r="D23" s="13"/>
      <c r="E23" s="13"/>
    </row>
    <row r="24" spans="1:7" x14ac:dyDescent="0.25">
      <c r="A24" s="14"/>
      <c r="B24" s="15" t="s">
        <v>27</v>
      </c>
      <c r="C24" s="15"/>
      <c r="D24" s="15"/>
      <c r="E24" s="15"/>
      <c r="F24" s="14"/>
      <c r="G24" s="14"/>
    </row>
    <row r="25" spans="1:7" x14ac:dyDescent="0.25">
      <c r="A25" s="14">
        <v>14</v>
      </c>
      <c r="B25" s="11" t="s">
        <v>22</v>
      </c>
      <c r="C25" s="11"/>
      <c r="D25" s="11"/>
      <c r="E25" s="11"/>
      <c r="F25" s="19">
        <f>134*2</f>
        <v>268</v>
      </c>
      <c r="G25" s="19">
        <f>268*14</f>
        <v>3752</v>
      </c>
    </row>
    <row r="26" spans="1:7" x14ac:dyDescent="0.25">
      <c r="A26" s="14">
        <v>8</v>
      </c>
      <c r="B26" s="11" t="s">
        <v>22</v>
      </c>
      <c r="C26" s="11"/>
      <c r="D26" s="11"/>
      <c r="E26" s="11"/>
      <c r="F26" s="19">
        <v>268</v>
      </c>
      <c r="G26" s="19">
        <f>268*8</f>
        <v>2144</v>
      </c>
    </row>
    <row r="27" spans="1:7" x14ac:dyDescent="0.25">
      <c r="A27" s="14"/>
      <c r="B27" s="8"/>
      <c r="C27" s="9"/>
      <c r="D27" s="9"/>
      <c r="E27" s="10"/>
      <c r="F27" s="14"/>
      <c r="G27" s="14"/>
    </row>
    <row r="28" spans="1:7" x14ac:dyDescent="0.25">
      <c r="A28" s="14"/>
      <c r="B28" s="15" t="s">
        <v>38</v>
      </c>
      <c r="C28" s="15"/>
      <c r="D28" s="15"/>
      <c r="E28" s="15"/>
      <c r="F28" s="14"/>
      <c r="G28" s="14"/>
    </row>
    <row r="29" spans="1:7" x14ac:dyDescent="0.25">
      <c r="A29" s="14">
        <v>16</v>
      </c>
      <c r="B29" s="11" t="s">
        <v>34</v>
      </c>
      <c r="C29" s="11"/>
      <c r="D29" s="11"/>
      <c r="E29" s="11"/>
      <c r="F29" s="19">
        <v>268</v>
      </c>
      <c r="G29" s="19">
        <f>268*16</f>
        <v>4288</v>
      </c>
    </row>
    <row r="30" spans="1:7" x14ac:dyDescent="0.25">
      <c r="A30" s="14"/>
      <c r="B30" s="5"/>
      <c r="C30" s="6"/>
      <c r="D30" s="6"/>
      <c r="E30" s="7"/>
      <c r="F30" s="14"/>
      <c r="G30" s="14"/>
    </row>
    <row r="31" spans="1:7" x14ac:dyDescent="0.25">
      <c r="A31" s="14"/>
      <c r="B31" s="15" t="s">
        <v>36</v>
      </c>
      <c r="C31" s="15"/>
      <c r="D31" s="15"/>
      <c r="E31" s="15"/>
      <c r="F31" s="14"/>
      <c r="G31" s="14"/>
    </row>
    <row r="32" spans="1:7" x14ac:dyDescent="0.25">
      <c r="A32" s="14">
        <v>19</v>
      </c>
      <c r="B32" s="11" t="s">
        <v>26</v>
      </c>
      <c r="C32" s="11"/>
      <c r="D32" s="11"/>
      <c r="E32" s="11"/>
      <c r="F32" s="19">
        <v>144</v>
      </c>
      <c r="G32" s="19">
        <f>144*19</f>
        <v>2736</v>
      </c>
    </row>
    <row r="33" spans="1:10" x14ac:dyDescent="0.25">
      <c r="B33" s="13"/>
      <c r="C33" s="13"/>
      <c r="D33" s="13"/>
      <c r="E33" s="13"/>
    </row>
    <row r="34" spans="1:10" x14ac:dyDescent="0.25">
      <c r="A34" s="16"/>
      <c r="B34" s="15" t="s">
        <v>28</v>
      </c>
      <c r="C34" s="15"/>
      <c r="D34" s="15"/>
      <c r="E34" s="15"/>
      <c r="F34" s="16"/>
      <c r="G34" s="16"/>
      <c r="H34" s="21"/>
      <c r="I34" s="22"/>
      <c r="J34" s="22"/>
    </row>
    <row r="35" spans="1:10" x14ac:dyDescent="0.25">
      <c r="A35" s="17">
        <v>27</v>
      </c>
      <c r="B35" s="18" t="s">
        <v>39</v>
      </c>
      <c r="C35" s="18"/>
      <c r="D35" s="18"/>
      <c r="E35" s="18"/>
      <c r="F35" s="20">
        <v>124</v>
      </c>
      <c r="G35" s="20">
        <f>124*27</f>
        <v>3348</v>
      </c>
    </row>
    <row r="36" spans="1:10" x14ac:dyDescent="0.25">
      <c r="B36" s="13"/>
      <c r="C36" s="13"/>
      <c r="D36" s="13"/>
      <c r="E36" s="13"/>
    </row>
    <row r="37" spans="1:10" x14ac:dyDescent="0.25">
      <c r="A37" s="14"/>
      <c r="B37" s="15" t="s">
        <v>29</v>
      </c>
      <c r="C37" s="15"/>
      <c r="D37" s="15"/>
      <c r="E37" s="15"/>
      <c r="F37" s="14"/>
      <c r="G37" s="14"/>
      <c r="H37" s="21"/>
      <c r="I37" s="22"/>
      <c r="J37" s="22"/>
    </row>
    <row r="38" spans="1:10" x14ac:dyDescent="0.25">
      <c r="A38" s="14">
        <v>46</v>
      </c>
      <c r="B38" s="18" t="s">
        <v>30</v>
      </c>
      <c r="C38" s="18"/>
      <c r="D38" s="18"/>
      <c r="E38" s="18"/>
      <c r="F38" s="19">
        <v>137</v>
      </c>
      <c r="G38" s="19">
        <f>137*46</f>
        <v>6302</v>
      </c>
    </row>
    <row r="39" spans="1:10" x14ac:dyDescent="0.25">
      <c r="A39" s="26"/>
      <c r="B39" s="26"/>
      <c r="C39" s="26"/>
      <c r="D39" s="26"/>
      <c r="E39" s="26"/>
      <c r="F39" s="26"/>
      <c r="G39" s="26"/>
    </row>
    <row r="40" spans="1:10" x14ac:dyDescent="0.25">
      <c r="A40" s="14"/>
      <c r="B40" s="15" t="s">
        <v>29</v>
      </c>
      <c r="C40" s="15"/>
      <c r="D40" s="15"/>
      <c r="E40" s="15"/>
      <c r="F40" s="14"/>
      <c r="G40" s="14"/>
    </row>
    <row r="41" spans="1:10" x14ac:dyDescent="0.25">
      <c r="A41" s="14">
        <v>9</v>
      </c>
      <c r="B41" s="18" t="s">
        <v>31</v>
      </c>
      <c r="C41" s="18"/>
      <c r="D41" s="18"/>
      <c r="E41" s="18"/>
      <c r="F41" s="19">
        <v>137</v>
      </c>
      <c r="G41" s="19">
        <f>137*9</f>
        <v>1233</v>
      </c>
      <c r="H41" s="21"/>
      <c r="I41" s="22"/>
      <c r="J41" s="22"/>
    </row>
    <row r="42" spans="1:10" x14ac:dyDescent="0.25">
      <c r="A42" s="24"/>
      <c r="B42" s="27"/>
      <c r="C42" s="27"/>
      <c r="D42" s="27"/>
      <c r="E42" s="27"/>
      <c r="F42" s="24"/>
      <c r="G42" s="24"/>
    </row>
    <row r="43" spans="1:10" x14ac:dyDescent="0.25">
      <c r="A43" s="17"/>
      <c r="B43" s="15" t="s">
        <v>32</v>
      </c>
      <c r="C43" s="15"/>
      <c r="D43" s="15"/>
      <c r="E43" s="15"/>
      <c r="F43" s="17"/>
      <c r="G43" s="17"/>
    </row>
    <row r="44" spans="1:10" x14ac:dyDescent="0.25">
      <c r="A44" s="28">
        <v>3</v>
      </c>
      <c r="B44" s="23" t="s">
        <v>31</v>
      </c>
      <c r="C44" s="23"/>
      <c r="D44" s="23"/>
      <c r="E44" s="23"/>
      <c r="F44" s="29">
        <v>155</v>
      </c>
      <c r="G44" s="29">
        <f>155*3</f>
        <v>465</v>
      </c>
      <c r="H44" s="21"/>
      <c r="I44" s="22"/>
      <c r="J44" s="22"/>
    </row>
    <row r="45" spans="1:10" x14ac:dyDescent="0.25">
      <c r="A45" s="22"/>
      <c r="B45" s="22"/>
      <c r="C45" s="22"/>
      <c r="D45" s="22"/>
      <c r="E45" s="22"/>
      <c r="F45" s="22"/>
      <c r="G45" s="22"/>
    </row>
    <row r="46" spans="1:10" x14ac:dyDescent="0.25">
      <c r="A46" s="14"/>
      <c r="B46" s="15" t="s">
        <v>33</v>
      </c>
      <c r="C46" s="15"/>
      <c r="D46" s="15"/>
      <c r="E46" s="15"/>
      <c r="F46" s="14"/>
      <c r="G46" s="14"/>
    </row>
    <row r="47" spans="1:10" x14ac:dyDescent="0.25">
      <c r="A47" s="14">
        <v>38</v>
      </c>
      <c r="B47" s="18" t="s">
        <v>40</v>
      </c>
      <c r="C47" s="18"/>
      <c r="D47" s="18"/>
      <c r="E47" s="18"/>
      <c r="F47" s="19">
        <v>128</v>
      </c>
      <c r="G47" s="19">
        <f>128*38</f>
        <v>4864</v>
      </c>
      <c r="H47" s="21"/>
      <c r="I47" s="22"/>
      <c r="J47" s="22"/>
    </row>
    <row r="49" spans="1:7" x14ac:dyDescent="0.25">
      <c r="A49" s="14"/>
      <c r="B49" s="15" t="s">
        <v>37</v>
      </c>
      <c r="C49" s="15"/>
      <c r="D49" s="15"/>
      <c r="E49" s="15"/>
      <c r="F49" s="14"/>
      <c r="G49" s="14"/>
    </row>
    <row r="50" spans="1:7" x14ac:dyDescent="0.25">
      <c r="A50" s="14">
        <v>5</v>
      </c>
      <c r="B50" s="18" t="s">
        <v>26</v>
      </c>
      <c r="C50" s="18"/>
      <c r="D50" s="18"/>
      <c r="E50" s="18"/>
      <c r="F50" s="19">
        <v>154</v>
      </c>
      <c r="G50" s="19">
        <f>154*5</f>
        <v>770</v>
      </c>
    </row>
    <row r="59" spans="1:7" x14ac:dyDescent="0.25">
      <c r="G59">
        <v>2030</v>
      </c>
    </row>
    <row r="60" spans="1:7" x14ac:dyDescent="0.25">
      <c r="G60">
        <v>16820</v>
      </c>
    </row>
    <row r="61" spans="1:7" x14ac:dyDescent="0.25">
      <c r="G61">
        <v>1854</v>
      </c>
    </row>
    <row r="62" spans="1:7" x14ac:dyDescent="0.25">
      <c r="G62">
        <v>670</v>
      </c>
    </row>
    <row r="63" spans="1:7" x14ac:dyDescent="0.25">
      <c r="G63">
        <v>134</v>
      </c>
    </row>
    <row r="64" spans="1:7" x14ac:dyDescent="0.25">
      <c r="G64">
        <v>134</v>
      </c>
    </row>
    <row r="65" spans="7:7" x14ac:dyDescent="0.25">
      <c r="G65">
        <v>134</v>
      </c>
    </row>
    <row r="66" spans="7:7" x14ac:dyDescent="0.25">
      <c r="G66">
        <v>2010</v>
      </c>
    </row>
    <row r="67" spans="7:7" x14ac:dyDescent="0.25">
      <c r="G67">
        <v>310</v>
      </c>
    </row>
    <row r="68" spans="7:7" x14ac:dyDescent="0.25">
      <c r="G68">
        <v>3752</v>
      </c>
    </row>
    <row r="69" spans="7:7" x14ac:dyDescent="0.25">
      <c r="G69">
        <v>2144</v>
      </c>
    </row>
    <row r="70" spans="7:7" x14ac:dyDescent="0.25">
      <c r="G70">
        <v>4288</v>
      </c>
    </row>
    <row r="71" spans="7:7" x14ac:dyDescent="0.25">
      <c r="G71">
        <v>2736</v>
      </c>
    </row>
    <row r="72" spans="7:7" x14ac:dyDescent="0.25">
      <c r="G72">
        <v>3348</v>
      </c>
    </row>
    <row r="73" spans="7:7" x14ac:dyDescent="0.25">
      <c r="G73">
        <v>6302</v>
      </c>
    </row>
    <row r="74" spans="7:7" x14ac:dyDescent="0.25">
      <c r="G74">
        <v>1233</v>
      </c>
    </row>
    <row r="75" spans="7:7" x14ac:dyDescent="0.25">
      <c r="G75">
        <v>465</v>
      </c>
    </row>
    <row r="76" spans="7:7" x14ac:dyDescent="0.25">
      <c r="G76">
        <v>4864</v>
      </c>
    </row>
    <row r="77" spans="7:7" x14ac:dyDescent="0.25">
      <c r="G77">
        <v>770</v>
      </c>
    </row>
    <row r="80" spans="7:7" x14ac:dyDescent="0.25">
      <c r="G80">
        <f>SUM(G59:G79)</f>
        <v>53998</v>
      </c>
    </row>
  </sheetData>
  <mergeCells count="52">
    <mergeCell ref="B49:E49"/>
    <mergeCell ref="B50:E50"/>
    <mergeCell ref="B18:E18"/>
    <mergeCell ref="B19:E19"/>
    <mergeCell ref="B28:E28"/>
    <mergeCell ref="B29:E29"/>
    <mergeCell ref="B27:E27"/>
    <mergeCell ref="H37:J37"/>
    <mergeCell ref="A39:G39"/>
    <mergeCell ref="H41:J41"/>
    <mergeCell ref="H44:J44"/>
    <mergeCell ref="A45:G45"/>
    <mergeCell ref="H47:J47"/>
    <mergeCell ref="B46:E46"/>
    <mergeCell ref="B47:E47"/>
    <mergeCell ref="B40:E40"/>
    <mergeCell ref="B41:E41"/>
    <mergeCell ref="B42:E42"/>
    <mergeCell ref="B43:E43"/>
    <mergeCell ref="B44:E44"/>
    <mergeCell ref="B31:E31"/>
    <mergeCell ref="B32:E32"/>
    <mergeCell ref="B36:E36"/>
    <mergeCell ref="B37:E37"/>
    <mergeCell ref="H34:J34"/>
    <mergeCell ref="B38:E38"/>
    <mergeCell ref="B33:E33"/>
    <mergeCell ref="B34:E34"/>
    <mergeCell ref="B35:E35"/>
    <mergeCell ref="B23:E23"/>
    <mergeCell ref="B24:E24"/>
    <mergeCell ref="B25:E25"/>
    <mergeCell ref="B26:E26"/>
    <mergeCell ref="B14:E14"/>
    <mergeCell ref="B15:E15"/>
    <mergeCell ref="B16:E16"/>
    <mergeCell ref="B20:E20"/>
    <mergeCell ref="B21:E21"/>
    <mergeCell ref="B22:E22"/>
    <mergeCell ref="B8:E8"/>
    <mergeCell ref="B9:E9"/>
    <mergeCell ref="B10:E10"/>
    <mergeCell ref="B11:E11"/>
    <mergeCell ref="B12:E12"/>
    <mergeCell ref="B13:E13"/>
    <mergeCell ref="B3:E3"/>
    <mergeCell ref="B4:E4"/>
    <mergeCell ref="B5:E5"/>
    <mergeCell ref="B6:E6"/>
    <mergeCell ref="B7:E7"/>
    <mergeCell ref="A1:G1"/>
    <mergeCell ref="B2:E2"/>
  </mergeCells>
  <pageMargins left="0.511811024" right="0.511811024" top="0.78740157499999996" bottom="0.78740157499999996" header="0.31496062000000002" footer="0.31496062000000002"/>
  <pageSetup paperSize="9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eda</vt:lpstr>
      <vt:lpstr>cardioloiga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Missão</dc:creator>
  <cp:lastModifiedBy>Cristina Missão</cp:lastModifiedBy>
  <cp:lastPrinted>2025-10-09T18:24:33Z</cp:lastPrinted>
  <dcterms:created xsi:type="dcterms:W3CDTF">2025-10-07T19:44:31Z</dcterms:created>
  <dcterms:modified xsi:type="dcterms:W3CDTF">2025-10-09T18:26:26Z</dcterms:modified>
</cp:coreProperties>
</file>